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<sst xmlns="http://schemas.openxmlformats.org/spreadsheetml/2006/main" count="73" uniqueCount="52">
  <si>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</si>
  <si>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</si>
  <si>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</si>
  <si>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</si>
  <si>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</si>
  <si>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</si>
  <si>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</si>
  <si>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</si>
  <si>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</si>
  <si>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</si>
  <si>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</si>
  <si>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</si>
  <si>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</si>
  <si>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</si>
  <si>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</si>
  <si>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</si>
  <si>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</si>
  <si>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</si>
  <si>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</si>
  <si>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</si>
  <si>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</si>
  <si>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</si>
  <si>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</si>
  <si>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</si>
  <si>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</si>
  <si>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</si>
  <si>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</si>
  <si>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</si>
  <si>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</si>
  <si>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</si>
  <si>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</si>
  <si>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</si>
  <si>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</si>
  <si>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</si>
  <si>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</si>
  <si>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</si>
  <si>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</si>
  <si>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</si>
  <si>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</si>
  <si>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</si>
  <si>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</si>
  <si>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ОАО "Сбербанк России"</t>
  </si>
  <si>
    <t>на покрытие дефицита бюджета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</si>
  <si>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</si>
  <si>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</si>
  <si>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</si>
  <si>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</si>
  <si>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</si>
  <si>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Муниципальный контракт 0124300007013000003-0060806-02 (кредитный договор) № 8637/0/131055  от 09.12.2013г. Ставка -10,2% годовых.</t>
  </si>
  <si>
    <t>30.11.2014г.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</si>
  <si>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01.01.2014г.</t>
    </r>
  </si>
  <si>
    <t xml:space="preserve">Информация о долговых обязательствах муниципального образования "Каргопольский муниципальный район"на   01 октября   2014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</si>
</sst>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4" fontId="0" fillId="0" borderId="49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4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9" sqref="G39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8:10" ht="13.5" thickBot="1">
      <c r="H3" s="81"/>
      <c r="I3" s="81"/>
      <c r="J3" s="81"/>
    </row>
    <row r="4" spans="8:34" ht="13.5" thickBot="1">
      <c r="H4" s="82"/>
      <c r="I4" s="82"/>
      <c r="J4" s="82"/>
      <c r="N4" s="91" t="s">
        <v>15</v>
      </c>
      <c r="O4" s="92"/>
      <c r="P4" s="92"/>
      <c r="Q4" s="92"/>
      <c r="R4" s="93"/>
      <c r="S4" s="93"/>
      <c r="T4" s="94" t="s">
        <v>14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G4" s="95" t="s">
        <v>40</v>
      </c>
      <c r="AH4" s="95"/>
    </row>
    <row r="5" spans="1:34" ht="54" customHeight="1">
      <c r="A5" s="96" t="s">
        <v>0</v>
      </c>
      <c r="B5" s="98" t="s">
        <v>1</v>
      </c>
      <c r="C5" s="100" t="s">
        <v>2</v>
      </c>
      <c r="D5" s="102" t="s">
        <v>7</v>
      </c>
      <c r="E5" s="100" t="s">
        <v>3</v>
      </c>
      <c r="F5" s="100" t="s">
        <v>8</v>
      </c>
      <c r="G5" s="102" t="s">
        <v>4</v>
      </c>
      <c r="H5" s="104" t="s">
        <v>44</v>
      </c>
      <c r="I5" s="105"/>
      <c r="J5" s="106"/>
      <c r="K5" s="109" t="s">
        <v>50</v>
      </c>
      <c r="L5" s="108"/>
      <c r="M5" s="108"/>
      <c r="N5" s="107" t="s">
        <v>31</v>
      </c>
      <c r="O5" s="108"/>
      <c r="P5" s="108"/>
      <c r="Q5" s="110" t="s">
        <v>39</v>
      </c>
      <c r="R5" s="111"/>
      <c r="S5" s="111"/>
      <c r="T5" s="107" t="s">
        <v>32</v>
      </c>
      <c r="U5" s="108"/>
      <c r="V5" s="108"/>
      <c r="W5" s="112" t="s">
        <v>28</v>
      </c>
      <c r="X5" s="108"/>
      <c r="Y5" s="108"/>
      <c r="Z5" s="107" t="s">
        <v>33</v>
      </c>
      <c r="AA5" s="108"/>
      <c r="AB5" s="108"/>
      <c r="AC5" s="112" t="s">
        <v>29</v>
      </c>
      <c r="AD5" s="108"/>
      <c r="AE5" s="108"/>
      <c r="AF5" s="107" t="s">
        <v>30</v>
      </c>
      <c r="AG5" s="108"/>
      <c r="AH5" s="128"/>
    </row>
    <row r="6" spans="1:34" ht="64.5" customHeight="1">
      <c r="A6" s="97"/>
      <c r="B6" s="99"/>
      <c r="C6" s="101"/>
      <c r="D6" s="103"/>
      <c r="E6" s="101"/>
      <c r="F6" s="101"/>
      <c r="G6" s="103"/>
      <c r="H6" s="83" t="s">
        <v>45</v>
      </c>
      <c r="I6" s="3" t="s">
        <v>46</v>
      </c>
      <c r="J6" s="3" t="s">
        <v>47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25" t="s">
        <v>13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2" t="s">
        <v>35</v>
      </c>
      <c r="C11" s="123"/>
      <c r="D11" s="123"/>
      <c r="E11" s="123"/>
      <c r="F11" s="123"/>
      <c r="G11" s="124"/>
      <c r="H11" s="79"/>
      <c r="I11" s="79"/>
      <c r="J11" s="79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25" t="s">
        <v>21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102" customHeight="1">
      <c r="A15" s="27"/>
      <c r="B15" s="89" t="s">
        <v>48</v>
      </c>
      <c r="C15" s="87" t="s">
        <v>41</v>
      </c>
      <c r="D15" s="88">
        <v>3000000</v>
      </c>
      <c r="E15" s="78" t="s">
        <v>42</v>
      </c>
      <c r="F15" s="86" t="s">
        <v>49</v>
      </c>
      <c r="G15" s="84" t="s">
        <v>43</v>
      </c>
      <c r="H15" s="84"/>
      <c r="I15" s="85">
        <v>7517300</v>
      </c>
      <c r="J15" s="84"/>
      <c r="K15" s="15">
        <v>3000000</v>
      </c>
      <c r="L15" s="15"/>
      <c r="M15" s="15"/>
      <c r="N15" s="15"/>
      <c r="O15" s="15">
        <v>6997.48</v>
      </c>
      <c r="P15" s="15"/>
      <c r="Q15" s="13"/>
      <c r="R15" s="15">
        <f>25989.04+25402.19+21923.01+22333.81+18762.41+16435.97+13568.79+11468.71+6997.48</f>
        <v>162881.41</v>
      </c>
      <c r="S15" s="15"/>
      <c r="T15" s="15">
        <v>400000</v>
      </c>
      <c r="U15" s="15">
        <f>O15</f>
        <v>6997.48</v>
      </c>
      <c r="V15" s="15"/>
      <c r="W15" s="13">
        <f>150000+150000+315000+315000+315000+315000+400000+400000</f>
        <v>2360000</v>
      </c>
      <c r="X15" s="13">
        <f>25989.04+25402.19+21923.01+22333.81+18762.41+16435.97+13568.79+11468.71+6997.48</f>
        <v>162881.41</v>
      </c>
      <c r="Y15" s="42"/>
      <c r="Z15" s="14"/>
      <c r="AA15" s="14"/>
      <c r="AB15" s="14"/>
      <c r="AC15" s="42"/>
      <c r="AD15" s="42"/>
      <c r="AE15" s="42"/>
      <c r="AF15" s="10">
        <f>K15+Q15-W15-AC15</f>
        <v>640000</v>
      </c>
      <c r="AG15" s="10">
        <f>L15+R15-X15-AD15</f>
        <v>0</v>
      </c>
      <c r="AH15" s="49">
        <f>M15+S15-Y15-AE15</f>
        <v>0</v>
      </c>
    </row>
    <row r="16" spans="1:34" ht="12.75">
      <c r="A16" s="27"/>
      <c r="B16" s="122" t="s">
        <v>36</v>
      </c>
      <c r="C16" s="123"/>
      <c r="D16" s="123"/>
      <c r="E16" s="123"/>
      <c r="F16" s="123"/>
      <c r="G16" s="124"/>
      <c r="H16" s="79"/>
      <c r="I16" s="79"/>
      <c r="J16" s="79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2"/>
      <c r="Z16" s="14"/>
      <c r="AA16" s="14"/>
      <c r="AB16" s="14"/>
      <c r="AC16" s="42"/>
      <c r="AD16" s="42"/>
      <c r="AE16" s="42"/>
      <c r="AF16" s="10">
        <f>K16+Q16-W16-AC16</f>
        <v>0</v>
      </c>
      <c r="AG16" s="10">
        <f>L16+T16-X16-AD16</f>
        <v>0</v>
      </c>
      <c r="AH16" s="49">
        <v>0</v>
      </c>
    </row>
    <row r="17" spans="1:34" s="40" customFormat="1" ht="12.75">
      <c r="A17" s="38"/>
      <c r="B17" s="39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7517300</v>
      </c>
      <c r="J17" s="18">
        <f t="shared" si="2"/>
        <v>0</v>
      </c>
      <c r="K17" s="18">
        <f t="shared" si="2"/>
        <v>3000000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6997.48</v>
      </c>
      <c r="P17" s="18">
        <f t="shared" si="2"/>
        <v>0</v>
      </c>
      <c r="Q17" s="18">
        <f t="shared" si="2"/>
        <v>0</v>
      </c>
      <c r="R17" s="18">
        <f t="shared" si="2"/>
        <v>162881.41</v>
      </c>
      <c r="S17" s="18">
        <f t="shared" si="2"/>
        <v>0</v>
      </c>
      <c r="T17" s="18">
        <f t="shared" si="2"/>
        <v>400000</v>
      </c>
      <c r="U17" s="18">
        <f aca="true" t="shared" si="3" ref="U17:AH17">SUM(U14:U16)</f>
        <v>6997.48</v>
      </c>
      <c r="V17" s="18">
        <f t="shared" si="3"/>
        <v>0</v>
      </c>
      <c r="W17" s="18">
        <f t="shared" si="3"/>
        <v>2360000</v>
      </c>
      <c r="X17" s="18">
        <f t="shared" si="3"/>
        <v>162881.41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640000</v>
      </c>
      <c r="AG17" s="18">
        <f t="shared" si="3"/>
        <v>0</v>
      </c>
      <c r="AH17" s="33">
        <f t="shared" si="3"/>
        <v>0</v>
      </c>
    </row>
    <row r="18" spans="1:34" ht="22.5" customHeight="1">
      <c r="A18" s="19" t="s">
        <v>11</v>
      </c>
      <c r="B18" s="125" t="s">
        <v>22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</row>
    <row r="19" spans="1:34" ht="17.25" customHeight="1">
      <c r="A19" s="19"/>
      <c r="B19" s="34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5"/>
    </row>
    <row r="20" spans="1:34" s="1" customFormat="1" ht="12.75">
      <c r="A20" s="36"/>
      <c r="B20" s="50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1"/>
    </row>
    <row r="21" spans="1:34" ht="12.75">
      <c r="A21" s="71"/>
      <c r="B21" s="52" t="s">
        <v>25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68"/>
      <c r="AH21" s="69"/>
    </row>
    <row r="22" spans="1:34" ht="36" customHeight="1">
      <c r="A22" s="64"/>
      <c r="B22" s="65"/>
      <c r="C22" s="66"/>
      <c r="D22" s="67"/>
      <c r="E22" s="66"/>
      <c r="F22" s="66"/>
      <c r="G22" s="66"/>
      <c r="H22" s="66"/>
      <c r="I22" s="66"/>
      <c r="J22" s="66"/>
      <c r="K22" s="73"/>
      <c r="L22" s="67">
        <v>0</v>
      </c>
      <c r="M22" s="67"/>
      <c r="N22" s="67"/>
      <c r="O22" s="67"/>
      <c r="P22" s="67"/>
      <c r="Q22" s="67"/>
      <c r="R22" s="67"/>
      <c r="S22" s="67"/>
      <c r="T22" s="73"/>
      <c r="U22" s="67"/>
      <c r="V22" s="67"/>
      <c r="W22" s="73"/>
      <c r="X22" s="67"/>
      <c r="Y22" s="67"/>
      <c r="Z22" s="41"/>
      <c r="AA22" s="41"/>
      <c r="AB22" s="67"/>
      <c r="AC22" s="67"/>
      <c r="AD22" s="67"/>
      <c r="AE22" s="67"/>
      <c r="AF22" s="75">
        <f>SUM(K22+N22-W22-AC22)</f>
        <v>0</v>
      </c>
      <c r="AG22" s="70">
        <f>SUM(L22+R22-U22-X22-AA22)</f>
        <v>0</v>
      </c>
      <c r="AH22" s="72">
        <f>SUM(M22+P22-V22-AB22)</f>
        <v>0</v>
      </c>
    </row>
    <row r="23" spans="1:35" ht="12.75">
      <c r="A23" s="27"/>
      <c r="B23" s="113" t="s">
        <v>37</v>
      </c>
      <c r="C23" s="114"/>
      <c r="D23" s="114"/>
      <c r="E23" s="114"/>
      <c r="F23" s="114"/>
      <c r="G23" s="115"/>
      <c r="H23" s="80"/>
      <c r="I23" s="80"/>
      <c r="J23" s="80"/>
      <c r="K23" s="15"/>
      <c r="L23" s="45"/>
      <c r="M23" s="45"/>
      <c r="N23" s="45"/>
      <c r="O23" s="45"/>
      <c r="P23" s="45"/>
      <c r="Q23" s="42"/>
      <c r="R23" s="42"/>
      <c r="S23" s="42"/>
      <c r="T23" s="15"/>
      <c r="U23" s="45"/>
      <c r="V23" s="45"/>
      <c r="W23" s="13"/>
      <c r="X23" s="42"/>
      <c r="Y23" s="42"/>
      <c r="Z23" s="45"/>
      <c r="AA23" s="45"/>
      <c r="AB23" s="45"/>
      <c r="AC23" s="42"/>
      <c r="AD23" s="42"/>
      <c r="AE23" s="42"/>
      <c r="AF23" s="10">
        <f>SUM(K23+Q23-W23-Z23)</f>
        <v>0</v>
      </c>
      <c r="AG23" s="41">
        <f>SUM(L23+R23-U23-X23-AA23)</f>
        <v>0</v>
      </c>
      <c r="AH23" s="49">
        <f>SUM(M23+P23-V23-AB23)</f>
        <v>0</v>
      </c>
      <c r="AI23" s="62"/>
    </row>
    <row r="24" spans="1:35" s="1" customFormat="1" ht="12.75">
      <c r="A24" s="37"/>
      <c r="B24" s="50" t="s">
        <v>27</v>
      </c>
      <c r="C24" s="46"/>
      <c r="D24" s="46"/>
      <c r="E24" s="46"/>
      <c r="F24" s="46"/>
      <c r="G24" s="46"/>
      <c r="H24" s="46"/>
      <c r="I24" s="46"/>
      <c r="J24" s="46"/>
      <c r="K24" s="74">
        <f aca="true" t="shared" si="4" ref="K24:AH24">SUM(K22:K23)</f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74">
        <f t="shared" si="4"/>
        <v>0</v>
      </c>
      <c r="U24" s="46">
        <f t="shared" si="4"/>
        <v>0</v>
      </c>
      <c r="V24" s="46">
        <f t="shared" si="4"/>
        <v>0</v>
      </c>
      <c r="W24" s="74">
        <f t="shared" si="4"/>
        <v>0</v>
      </c>
      <c r="X24" s="46">
        <f t="shared" si="4"/>
        <v>0</v>
      </c>
      <c r="Y24" s="46">
        <f t="shared" si="4"/>
        <v>0</v>
      </c>
      <c r="Z24" s="46">
        <f t="shared" si="4"/>
        <v>0</v>
      </c>
      <c r="AA24" s="46">
        <f t="shared" si="4"/>
        <v>0</v>
      </c>
      <c r="AB24" s="46">
        <f t="shared" si="4"/>
        <v>0</v>
      </c>
      <c r="AC24" s="46">
        <f t="shared" si="4"/>
        <v>0</v>
      </c>
      <c r="AD24" s="46">
        <f t="shared" si="4"/>
        <v>0</v>
      </c>
      <c r="AE24" s="46">
        <f t="shared" si="4"/>
        <v>0</v>
      </c>
      <c r="AF24" s="76">
        <f t="shared" si="4"/>
        <v>0</v>
      </c>
      <c r="AG24" s="43">
        <f t="shared" si="4"/>
        <v>0</v>
      </c>
      <c r="AH24" s="53">
        <f t="shared" si="4"/>
        <v>0</v>
      </c>
      <c r="AI24" s="63"/>
    </row>
    <row r="25" spans="1:35" s="1" customFormat="1" ht="12.75">
      <c r="A25" s="19"/>
      <c r="B25" s="54" t="s">
        <v>19</v>
      </c>
      <c r="C25" s="47"/>
      <c r="D25" s="47"/>
      <c r="E25" s="47"/>
      <c r="F25" s="47"/>
      <c r="G25" s="47"/>
      <c r="H25" s="18">
        <f>H20+H24</f>
        <v>0</v>
      </c>
      <c r="I25" s="47">
        <f>I20+I24</f>
        <v>0</v>
      </c>
      <c r="J25" s="47">
        <f>J20+J24</f>
        <v>0</v>
      </c>
      <c r="K25" s="18">
        <f aca="true" t="shared" si="5" ref="K25:AH25">K20+K24</f>
        <v>0</v>
      </c>
      <c r="L25" s="47">
        <f t="shared" si="5"/>
        <v>0</v>
      </c>
      <c r="M25" s="47">
        <f t="shared" si="5"/>
        <v>0</v>
      </c>
      <c r="N25" s="47">
        <f t="shared" si="5"/>
        <v>0</v>
      </c>
      <c r="O25" s="47">
        <f t="shared" si="5"/>
        <v>0</v>
      </c>
      <c r="P25" s="47">
        <f t="shared" si="5"/>
        <v>0</v>
      </c>
      <c r="Q25" s="47">
        <f t="shared" si="5"/>
        <v>0</v>
      </c>
      <c r="R25" s="47">
        <f t="shared" si="5"/>
        <v>0</v>
      </c>
      <c r="S25" s="47">
        <f t="shared" si="5"/>
        <v>0</v>
      </c>
      <c r="T25" s="18">
        <f t="shared" si="5"/>
        <v>0</v>
      </c>
      <c r="U25" s="47">
        <f t="shared" si="5"/>
        <v>0</v>
      </c>
      <c r="V25" s="47">
        <f t="shared" si="5"/>
        <v>0</v>
      </c>
      <c r="W25" s="18">
        <f t="shared" si="5"/>
        <v>0</v>
      </c>
      <c r="X25" s="47">
        <f t="shared" si="5"/>
        <v>0</v>
      </c>
      <c r="Y25" s="47">
        <f t="shared" si="5"/>
        <v>0</v>
      </c>
      <c r="Z25" s="47">
        <f t="shared" si="5"/>
        <v>0</v>
      </c>
      <c r="AA25" s="47">
        <f t="shared" si="5"/>
        <v>0</v>
      </c>
      <c r="AB25" s="47">
        <f t="shared" si="5"/>
        <v>0</v>
      </c>
      <c r="AC25" s="47">
        <f t="shared" si="5"/>
        <v>0</v>
      </c>
      <c r="AD25" s="47">
        <f t="shared" si="5"/>
        <v>0</v>
      </c>
      <c r="AE25" s="47">
        <f t="shared" si="5"/>
        <v>0</v>
      </c>
      <c r="AF25" s="18">
        <f t="shared" si="5"/>
        <v>0</v>
      </c>
      <c r="AG25" s="47">
        <f t="shared" si="5"/>
        <v>0</v>
      </c>
      <c r="AH25" s="55">
        <f t="shared" si="5"/>
        <v>0</v>
      </c>
      <c r="AI25" s="63"/>
    </row>
    <row r="26" spans="1:34" ht="22.5" customHeight="1">
      <c r="A26" s="19" t="s">
        <v>12</v>
      </c>
      <c r="B26" s="116" t="s">
        <v>23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8"/>
    </row>
    <row r="27" spans="1:34" ht="9" customHeight="1">
      <c r="A27" s="25"/>
      <c r="B27" s="4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>
        <f>K27+Q27-W27-AC27</f>
        <v>0</v>
      </c>
      <c r="AG27" s="41">
        <f aca="true" t="shared" si="6" ref="AG27:AH29">L27+T27-X27-AD27</f>
        <v>0</v>
      </c>
      <c r="AH27" s="49">
        <f t="shared" si="6"/>
        <v>0</v>
      </c>
    </row>
    <row r="28" spans="1:34" ht="8.25" customHeight="1">
      <c r="A28" s="27"/>
      <c r="B28" s="56"/>
      <c r="C28" s="45"/>
      <c r="D28" s="45"/>
      <c r="E28" s="45"/>
      <c r="F28" s="45"/>
      <c r="G28" s="45"/>
      <c r="H28" s="45"/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>
        <f>K28+Q28-W28-AC28</f>
        <v>0</v>
      </c>
      <c r="AG28" s="41">
        <f t="shared" si="6"/>
        <v>0</v>
      </c>
      <c r="AH28" s="49">
        <f t="shared" si="6"/>
        <v>0</v>
      </c>
    </row>
    <row r="29" spans="1:34" ht="12.75">
      <c r="A29" s="27"/>
      <c r="B29" s="119" t="s">
        <v>38</v>
      </c>
      <c r="C29" s="120"/>
      <c r="D29" s="120"/>
      <c r="E29" s="120"/>
      <c r="F29" s="120"/>
      <c r="G29" s="121"/>
      <c r="H29" s="80"/>
      <c r="I29" s="80"/>
      <c r="J29" s="80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57">
        <f>K29+Q29-W29-AC29</f>
        <v>0</v>
      </c>
      <c r="AG29" s="57">
        <f t="shared" si="6"/>
        <v>0</v>
      </c>
      <c r="AH29" s="58">
        <f t="shared" si="6"/>
        <v>0</v>
      </c>
    </row>
    <row r="30" spans="1:34" s="1" customFormat="1" ht="12.75">
      <c r="A30" s="19"/>
      <c r="B30" s="54" t="s">
        <v>20</v>
      </c>
      <c r="C30" s="47"/>
      <c r="D30" s="47"/>
      <c r="E30" s="47"/>
      <c r="F30" s="47"/>
      <c r="G30" s="47"/>
      <c r="H30" s="47"/>
      <c r="I30" s="47"/>
      <c r="J30" s="47"/>
      <c r="K30" s="47">
        <f aca="true" t="shared" si="7" ref="K30:AH30">SUM(K27:K29)</f>
        <v>0</v>
      </c>
      <c r="L30" s="47">
        <f t="shared" si="7"/>
        <v>0</v>
      </c>
      <c r="M30" s="47">
        <f t="shared" si="7"/>
        <v>0</v>
      </c>
      <c r="N30" s="47">
        <f t="shared" si="7"/>
        <v>0</v>
      </c>
      <c r="O30" s="47">
        <f t="shared" si="7"/>
        <v>0</v>
      </c>
      <c r="P30" s="47">
        <f t="shared" si="7"/>
        <v>0</v>
      </c>
      <c r="Q30" s="47">
        <f t="shared" si="7"/>
        <v>0</v>
      </c>
      <c r="R30" s="47">
        <f t="shared" si="7"/>
        <v>0</v>
      </c>
      <c r="S30" s="47">
        <f t="shared" si="7"/>
        <v>0</v>
      </c>
      <c r="T30" s="47">
        <f t="shared" si="7"/>
        <v>0</v>
      </c>
      <c r="U30" s="47">
        <f t="shared" si="7"/>
        <v>0</v>
      </c>
      <c r="V30" s="47">
        <f t="shared" si="7"/>
        <v>0</v>
      </c>
      <c r="W30" s="47">
        <f t="shared" si="7"/>
        <v>0</v>
      </c>
      <c r="X30" s="47">
        <f t="shared" si="7"/>
        <v>0</v>
      </c>
      <c r="Y30" s="47">
        <f t="shared" si="7"/>
        <v>0</v>
      </c>
      <c r="Z30" s="47">
        <f t="shared" si="7"/>
        <v>0</v>
      </c>
      <c r="AA30" s="47">
        <f t="shared" si="7"/>
        <v>0</v>
      </c>
      <c r="AB30" s="47">
        <f t="shared" si="7"/>
        <v>0</v>
      </c>
      <c r="AC30" s="47">
        <f t="shared" si="7"/>
        <v>0</v>
      </c>
      <c r="AD30" s="47">
        <f t="shared" si="7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55">
        <f t="shared" si="7"/>
        <v>0</v>
      </c>
    </row>
    <row r="31" spans="1:34" s="1" customFormat="1" ht="20.25" customHeight="1" thickBot="1">
      <c r="A31" s="28"/>
      <c r="B31" s="59" t="s">
        <v>16</v>
      </c>
      <c r="C31" s="60"/>
      <c r="D31" s="60"/>
      <c r="E31" s="60"/>
      <c r="F31" s="60"/>
      <c r="G31" s="60"/>
      <c r="H31" s="77">
        <f aca="true" t="shared" si="8" ref="H31:AH31">H12+H17+H25+H30</f>
        <v>0</v>
      </c>
      <c r="I31" s="77">
        <f t="shared" si="8"/>
        <v>7517300</v>
      </c>
      <c r="J31" s="77">
        <f t="shared" si="8"/>
        <v>0</v>
      </c>
      <c r="K31" s="77">
        <f t="shared" si="8"/>
        <v>3000000</v>
      </c>
      <c r="L31" s="77">
        <f t="shared" si="8"/>
        <v>0</v>
      </c>
      <c r="M31" s="77">
        <f t="shared" si="8"/>
        <v>0</v>
      </c>
      <c r="N31" s="77">
        <f t="shared" si="8"/>
        <v>0</v>
      </c>
      <c r="O31" s="77">
        <f t="shared" si="8"/>
        <v>6997.48</v>
      </c>
      <c r="P31" s="77">
        <f t="shared" si="8"/>
        <v>0</v>
      </c>
      <c r="Q31" s="77">
        <f t="shared" si="8"/>
        <v>0</v>
      </c>
      <c r="R31" s="77">
        <f t="shared" si="8"/>
        <v>162881.41</v>
      </c>
      <c r="S31" s="77">
        <f t="shared" si="8"/>
        <v>0</v>
      </c>
      <c r="T31" s="77">
        <f t="shared" si="8"/>
        <v>400000</v>
      </c>
      <c r="U31" s="77">
        <f t="shared" si="8"/>
        <v>6997.48</v>
      </c>
      <c r="V31" s="77">
        <f t="shared" si="8"/>
        <v>0</v>
      </c>
      <c r="W31" s="77">
        <f t="shared" si="8"/>
        <v>2360000</v>
      </c>
      <c r="X31" s="77">
        <f t="shared" si="8"/>
        <v>162881.41</v>
      </c>
      <c r="Y31" s="77">
        <f t="shared" si="8"/>
        <v>0</v>
      </c>
      <c r="Z31" s="77">
        <f t="shared" si="8"/>
        <v>0</v>
      </c>
      <c r="AA31" s="77">
        <f t="shared" si="8"/>
        <v>0</v>
      </c>
      <c r="AB31" s="77">
        <f t="shared" si="8"/>
        <v>0</v>
      </c>
      <c r="AC31" s="77">
        <f t="shared" si="8"/>
        <v>0</v>
      </c>
      <c r="AD31" s="77">
        <f t="shared" si="8"/>
        <v>0</v>
      </c>
      <c r="AE31" s="77">
        <f t="shared" si="8"/>
        <v>0</v>
      </c>
      <c r="AF31" s="77">
        <f t="shared" si="8"/>
        <v>640000</v>
      </c>
      <c r="AG31" s="77">
        <f t="shared" si="8"/>
        <v>0</v>
      </c>
      <c r="AH31" s="61">
        <f t="shared" si="8"/>
        <v>0</v>
      </c>
    </row>
  </sheetData>
  <sheetProtection/>
  <mergeCells count="28"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W5:Y5"/>
    <mergeCell ref="A5:A6"/>
    <mergeCell ref="B5:B6"/>
    <mergeCell ref="C5:C6"/>
    <mergeCell ref="D5:D6"/>
    <mergeCell ref="A2:AH2"/>
    <mergeCell ref="N4:S4"/>
    <mergeCell ref="T4:AE4"/>
    <mergeCell ref="AG4:AH4"/>
  </mergeCells>
  <printOptions/>
  <pageMargins left="0.61" right="0.17" top="0.29" bottom="0.23" header="0.35" footer="0.26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Tatyana</cp:lastModifiedBy>
  <cp:lastPrinted>2014-09-30T09:32:04Z</cp:lastPrinted>
  <dcterms:created xsi:type="dcterms:W3CDTF">2004-12-06T08:42:19Z</dcterms:created>
  <dcterms:modified xsi:type="dcterms:W3CDTF">2014-10-15T07:23:25Z</dcterms:modified>
  <cp:category/>
  <cp:version/>
  <cp:contentType/>
  <cp:contentStatus/>
</cp:coreProperties>
</file>